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5235" windowHeight="8580" tabRatio="601" activeTab="0"/>
  </bookViews>
  <sheets>
    <sheet name="parametros" sheetId="1" r:id="rId1"/>
    <sheet name="via funcionario" sheetId="2" r:id="rId2"/>
    <sheet name="via Empresa" sheetId="3" r:id="rId3"/>
  </sheets>
  <definedNames/>
  <calcPr fullCalcOnLoad="1"/>
</workbook>
</file>

<file path=xl/sharedStrings.xml><?xml version="1.0" encoding="utf-8"?>
<sst xmlns="http://schemas.openxmlformats.org/spreadsheetml/2006/main" count="81" uniqueCount="50">
  <si>
    <t>Sueldo</t>
  </si>
  <si>
    <t>Empresa</t>
  </si>
  <si>
    <t>Dirección</t>
  </si>
  <si>
    <t>Nombre Funcionario</t>
  </si>
  <si>
    <t>Numero C.I.</t>
  </si>
  <si>
    <t>Numero B.P.S.</t>
  </si>
  <si>
    <t>Numero B.S.E.</t>
  </si>
  <si>
    <t>Numero R.U.C.</t>
  </si>
  <si>
    <t>Numero M.T.S.S.</t>
  </si>
  <si>
    <t>Cargo</t>
  </si>
  <si>
    <t>Fecha de Ingreso</t>
  </si>
  <si>
    <t>Fecha de Pago</t>
  </si>
  <si>
    <t>Liquidacion del Mes</t>
  </si>
  <si>
    <t>Logo</t>
  </si>
  <si>
    <t>Empresa :</t>
  </si>
  <si>
    <t>B.P.S.</t>
  </si>
  <si>
    <t>B.S.E.</t>
  </si>
  <si>
    <t>Calle sin numero a la izq.</t>
  </si>
  <si>
    <t>1.111.111-1</t>
  </si>
  <si>
    <t>vendedor</t>
  </si>
  <si>
    <t>R.U.C.</t>
  </si>
  <si>
    <t>M.T.S.S.</t>
  </si>
  <si>
    <t>Funcionario</t>
  </si>
  <si>
    <t>C.I.</t>
  </si>
  <si>
    <t>Concepto</t>
  </si>
  <si>
    <t>Descuentos</t>
  </si>
  <si>
    <t>Haberes</t>
  </si>
  <si>
    <t>No descontado</t>
  </si>
  <si>
    <t>Cantidad</t>
  </si>
  <si>
    <t>Horas Extras</t>
  </si>
  <si>
    <t>Dipaico</t>
  </si>
  <si>
    <t>Di.S.S.E.</t>
  </si>
  <si>
    <t>I.R.P.</t>
  </si>
  <si>
    <t>F.R.L.</t>
  </si>
  <si>
    <t>La Empresa declara haber efectuado los aportes de</t>
  </si>
  <si>
    <t>Seguiridad Social Correspondientes a los Haberes Liquidados el mes proximo pasado.</t>
  </si>
  <si>
    <t>Liquidación del mes de:</t>
  </si>
  <si>
    <t>Fecha de Pago:</t>
  </si>
  <si>
    <t>Liquido a Cobrar</t>
  </si>
  <si>
    <t xml:space="preserve">Liquido </t>
  </si>
  <si>
    <t>Adelantos</t>
  </si>
  <si>
    <t>Descuentos Varios</t>
  </si>
  <si>
    <t>211 254 980 013</t>
  </si>
  <si>
    <t>Complemento de Cuota Mutual</t>
  </si>
  <si>
    <t xml:space="preserve">Su Empresa </t>
  </si>
  <si>
    <t>Juan Perez de la fuente</t>
  </si>
  <si>
    <t xml:space="preserve">Ingrese los datos de su empresa en los casilleros negros y </t>
  </si>
  <si>
    <t xml:space="preserve">automáticamente se generaran los recibos del funcionario </t>
  </si>
  <si>
    <t>y los aportes al BPS de la empresa.</t>
  </si>
  <si>
    <t>Cálculo e Impresión de recibo de Sueldo y de Aportes Patronales</t>
  </si>
</sst>
</file>

<file path=xl/styles.xml><?xml version="1.0" encoding="utf-8"?>
<styleSheet xmlns="http://schemas.openxmlformats.org/spreadsheetml/2006/main">
  <numFmts count="27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%"/>
    <numFmt numFmtId="181" formatCode="mmmm\-yy"/>
    <numFmt numFmtId="182" formatCode="[$$-2C0A]\ #,##0.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b/>
      <sz val="10"/>
      <color indexed="32"/>
      <name val="Arial"/>
      <family val="2"/>
    </font>
    <font>
      <b/>
      <sz val="10"/>
      <color indexed="39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Alignment="1">
      <alignment horizontal="left"/>
    </xf>
    <xf numFmtId="1" fontId="1" fillId="0" borderId="4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/>
    </xf>
    <xf numFmtId="14" fontId="1" fillId="0" borderId="3" xfId="0" applyNumberFormat="1" applyFont="1" applyBorder="1" applyAlignment="1">
      <alignment/>
    </xf>
    <xf numFmtId="0" fontId="3" fillId="0" borderId="0" xfId="0" applyFont="1" applyAlignment="1">
      <alignment horizontal="right"/>
    </xf>
    <xf numFmtId="9" fontId="1" fillId="0" borderId="8" xfId="0" applyNumberFormat="1" applyFont="1" applyBorder="1" applyAlignment="1">
      <alignment/>
    </xf>
    <xf numFmtId="180" fontId="1" fillId="0" borderId="8" xfId="0" applyNumberFormat="1" applyFont="1" applyBorder="1" applyAlignment="1">
      <alignment/>
    </xf>
    <xf numFmtId="181" fontId="1" fillId="0" borderId="3" xfId="0" applyNumberFormat="1" applyFont="1" applyBorder="1" applyAlignment="1">
      <alignment horizontal="right"/>
    </xf>
    <xf numFmtId="10" fontId="1" fillId="0" borderId="8" xfId="0" applyNumberFormat="1" applyFont="1" applyBorder="1" applyAlignment="1">
      <alignment/>
    </xf>
    <xf numFmtId="182" fontId="1" fillId="0" borderId="15" xfId="0" applyNumberFormat="1" applyFont="1" applyBorder="1" applyAlignment="1">
      <alignment/>
    </xf>
    <xf numFmtId="182" fontId="0" fillId="0" borderId="0" xfId="0" applyNumberFormat="1" applyAlignment="1">
      <alignment/>
    </xf>
    <xf numFmtId="182" fontId="1" fillId="0" borderId="5" xfId="0" applyNumberFormat="1" applyFont="1" applyBorder="1" applyAlignment="1">
      <alignment/>
    </xf>
    <xf numFmtId="182" fontId="0" fillId="0" borderId="5" xfId="0" applyNumberFormat="1" applyBorder="1" applyAlignment="1">
      <alignment/>
    </xf>
    <xf numFmtId="182" fontId="1" fillId="0" borderId="4" xfId="0" applyNumberFormat="1" applyFont="1" applyBorder="1" applyAlignment="1">
      <alignment/>
    </xf>
    <xf numFmtId="182" fontId="1" fillId="0" borderId="4" xfId="0" applyNumberFormat="1" applyFont="1" applyBorder="1" applyAlignment="1">
      <alignment horizontal="center"/>
    </xf>
    <xf numFmtId="182" fontId="1" fillId="0" borderId="0" xfId="0" applyNumberFormat="1" applyFont="1" applyAlignment="1">
      <alignment/>
    </xf>
    <xf numFmtId="2" fontId="0" fillId="0" borderId="5" xfId="0" applyNumberFormat="1" applyBorder="1" applyAlignment="1">
      <alignment/>
    </xf>
    <xf numFmtId="0" fontId="4" fillId="0" borderId="0" xfId="0" applyFont="1" applyAlignment="1">
      <alignment horizontal="left"/>
    </xf>
    <xf numFmtId="0" fontId="1" fillId="0" borderId="16" xfId="0" applyFont="1" applyBorder="1" applyAlignment="1">
      <alignment/>
    </xf>
    <xf numFmtId="1" fontId="1" fillId="0" borderId="16" xfId="0" applyNumberFormat="1" applyFont="1" applyBorder="1" applyAlignment="1">
      <alignment/>
    </xf>
    <xf numFmtId="14" fontId="1" fillId="0" borderId="16" xfId="0" applyNumberFormat="1" applyFont="1" applyBorder="1" applyAlignment="1">
      <alignment/>
    </xf>
    <xf numFmtId="181" fontId="1" fillId="0" borderId="16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D3" sqref="D3"/>
    </sheetView>
  </sheetViews>
  <sheetFormatPr defaultColWidth="11.421875" defaultRowHeight="12.75"/>
  <cols>
    <col min="1" max="1" width="18.8515625" style="0" customWidth="1"/>
    <col min="2" max="2" width="44.00390625" style="0" bestFit="1" customWidth="1"/>
  </cols>
  <sheetData>
    <row r="1" ht="18">
      <c r="A1" s="45" t="s">
        <v>49</v>
      </c>
    </row>
    <row r="2" spans="1:2" ht="12.75">
      <c r="A2" s="50" t="s">
        <v>1</v>
      </c>
      <c r="B2" s="46" t="s">
        <v>44</v>
      </c>
    </row>
    <row r="3" spans="1:2" ht="12.75">
      <c r="A3" s="50" t="s">
        <v>5</v>
      </c>
      <c r="B3" s="46">
        <v>22222222</v>
      </c>
    </row>
    <row r="4" spans="1:2" ht="12.75">
      <c r="A4" s="50" t="s">
        <v>2</v>
      </c>
      <c r="B4" s="46" t="s">
        <v>17</v>
      </c>
    </row>
    <row r="5" spans="1:5" ht="12.75">
      <c r="A5" s="50" t="s">
        <v>6</v>
      </c>
      <c r="B5" s="46">
        <v>333.333</v>
      </c>
      <c r="E5" s="1"/>
    </row>
    <row r="6" spans="1:2" ht="12.75">
      <c r="A6" s="50" t="s">
        <v>7</v>
      </c>
      <c r="B6" s="46" t="s">
        <v>42</v>
      </c>
    </row>
    <row r="7" spans="1:2" ht="12.75">
      <c r="A7" s="50" t="s">
        <v>8</v>
      </c>
      <c r="B7" s="47">
        <v>100010000011111</v>
      </c>
    </row>
    <row r="8" spans="1:2" ht="12.75">
      <c r="A8" s="50" t="s">
        <v>3</v>
      </c>
      <c r="B8" s="46" t="s">
        <v>45</v>
      </c>
    </row>
    <row r="9" spans="1:2" ht="12.75">
      <c r="A9" s="50" t="s">
        <v>4</v>
      </c>
      <c r="B9" s="46" t="s">
        <v>18</v>
      </c>
    </row>
    <row r="10" spans="1:2" ht="12.75">
      <c r="A10" s="50" t="s">
        <v>0</v>
      </c>
      <c r="B10" s="46">
        <v>15000</v>
      </c>
    </row>
    <row r="11" spans="1:2" ht="12.75">
      <c r="A11" s="50" t="s">
        <v>9</v>
      </c>
      <c r="B11" s="46" t="s">
        <v>19</v>
      </c>
    </row>
    <row r="12" spans="1:2" ht="12.75">
      <c r="A12" s="50" t="s">
        <v>10</v>
      </c>
      <c r="B12" s="48">
        <v>37111</v>
      </c>
    </row>
    <row r="13" spans="1:2" ht="12.75">
      <c r="A13" s="50" t="s">
        <v>11</v>
      </c>
      <c r="B13" s="48">
        <v>37112</v>
      </c>
    </row>
    <row r="14" spans="1:2" ht="12.75">
      <c r="A14" s="50" t="s">
        <v>12</v>
      </c>
      <c r="B14" s="49">
        <v>37104</v>
      </c>
    </row>
    <row r="15" spans="1:2" ht="12.75">
      <c r="A15" s="50" t="s">
        <v>29</v>
      </c>
      <c r="B15" s="46">
        <v>0</v>
      </c>
    </row>
    <row r="16" spans="1:2" ht="12.75">
      <c r="A16" s="50"/>
      <c r="B16" s="46"/>
    </row>
    <row r="17" spans="1:2" ht="12.75">
      <c r="A17" s="46"/>
      <c r="B17" s="46"/>
    </row>
    <row r="18" spans="1:2" ht="12.75">
      <c r="A18" s="51" t="s">
        <v>46</v>
      </c>
      <c r="B18" s="46"/>
    </row>
    <row r="19" spans="1:2" ht="12.75">
      <c r="A19" s="52" t="s">
        <v>47</v>
      </c>
      <c r="B19" s="2"/>
    </row>
    <row r="20" spans="1:2" ht="12.75">
      <c r="A20" s="52" t="s">
        <v>48</v>
      </c>
      <c r="B20" s="2"/>
    </row>
  </sheetData>
  <printOptions/>
  <pageMargins left="0.75" right="0.75" top="1" bottom="1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I30"/>
  <sheetViews>
    <sheetView workbookViewId="0" topLeftCell="B7">
      <selection activeCell="E18" sqref="E18"/>
    </sheetView>
  </sheetViews>
  <sheetFormatPr defaultColWidth="11.421875" defaultRowHeight="12.75"/>
  <cols>
    <col min="1" max="1" width="5.7109375" style="0" customWidth="1"/>
    <col min="2" max="2" width="8.8515625" style="0" customWidth="1"/>
    <col min="7" max="7" width="13.7109375" style="0" customWidth="1"/>
    <col min="8" max="8" width="19.57421875" style="0" customWidth="1"/>
    <col min="9" max="9" width="18.7109375" style="0" customWidth="1"/>
  </cols>
  <sheetData>
    <row r="6" ht="24" customHeight="1"/>
    <row r="7" ht="31.5" customHeight="1">
      <c r="C7" s="20" t="s">
        <v>13</v>
      </c>
    </row>
    <row r="8" spans="5:9" s="17" customFormat="1" ht="12" thickBot="1">
      <c r="E8" s="17" t="s">
        <v>14</v>
      </c>
      <c r="I8" s="18" t="s">
        <v>15</v>
      </c>
    </row>
    <row r="9" spans="4:9" ht="13.5" thickBot="1">
      <c r="D9" s="3" t="str">
        <f>parametros!B2</f>
        <v>Su Empresa </v>
      </c>
      <c r="E9" s="4"/>
      <c r="F9" s="4"/>
      <c r="G9" s="4"/>
      <c r="H9" s="7"/>
      <c r="I9" s="8">
        <f>parametros!B3</f>
        <v>22222222</v>
      </c>
    </row>
    <row r="10" spans="4:9" s="17" customFormat="1" ht="12" thickBot="1">
      <c r="D10" s="17" t="s">
        <v>2</v>
      </c>
      <c r="G10" s="18" t="s">
        <v>16</v>
      </c>
      <c r="H10" s="18" t="s">
        <v>20</v>
      </c>
      <c r="I10" s="18" t="s">
        <v>21</v>
      </c>
    </row>
    <row r="11" spans="3:9" s="2" customFormat="1" ht="13.5" thickBot="1">
      <c r="C11" s="3" t="str">
        <f>parametros!B4</f>
        <v>Calle sin numero a la izq.</v>
      </c>
      <c r="D11" s="4"/>
      <c r="E11" s="4"/>
      <c r="F11" s="5"/>
      <c r="G11" s="8">
        <f>parametros!B5</f>
        <v>333.333</v>
      </c>
      <c r="H11" s="8" t="str">
        <f>parametros!B6</f>
        <v>211 254 980 013</v>
      </c>
      <c r="I11" s="21">
        <f>parametros!B7</f>
        <v>100010000011111</v>
      </c>
    </row>
    <row r="12" spans="4:9" s="17" customFormat="1" ht="12" thickBot="1">
      <c r="D12" s="17" t="s">
        <v>22</v>
      </c>
      <c r="F12" s="18" t="s">
        <v>23</v>
      </c>
      <c r="G12" s="18" t="s">
        <v>0</v>
      </c>
      <c r="H12" s="18" t="s">
        <v>9</v>
      </c>
      <c r="I12" s="18" t="s">
        <v>10</v>
      </c>
    </row>
    <row r="13" spans="3:9" s="2" customFormat="1" ht="13.5" thickBot="1">
      <c r="C13" s="3" t="str">
        <f>parametros!B8</f>
        <v>Juan Perez de la fuente</v>
      </c>
      <c r="D13" s="4"/>
      <c r="E13" s="4"/>
      <c r="F13" s="8" t="str">
        <f>parametros!B9</f>
        <v>1.111.111-1</v>
      </c>
      <c r="G13" s="8">
        <f>parametros!B10</f>
        <v>15000</v>
      </c>
      <c r="H13" s="8" t="str">
        <f>parametros!B11</f>
        <v>vendedor</v>
      </c>
      <c r="I13" s="22">
        <f>parametros!B12</f>
        <v>37111</v>
      </c>
    </row>
    <row r="15" spans="4:9" s="17" customFormat="1" ht="12" thickBot="1">
      <c r="D15" s="17" t="s">
        <v>24</v>
      </c>
      <c r="F15" s="17" t="s">
        <v>28</v>
      </c>
      <c r="G15" s="17" t="s">
        <v>27</v>
      </c>
      <c r="H15" s="17" t="s">
        <v>26</v>
      </c>
      <c r="I15" s="17" t="s">
        <v>25</v>
      </c>
    </row>
    <row r="16" spans="3:9" s="2" customFormat="1" ht="12.75">
      <c r="C16" s="23" t="s">
        <v>0</v>
      </c>
      <c r="D16" s="24"/>
      <c r="E16" s="25"/>
      <c r="F16" s="26">
        <f>parametros!B15</f>
        <v>0</v>
      </c>
      <c r="G16" s="26"/>
      <c r="H16" s="37">
        <f>G13</f>
        <v>15000</v>
      </c>
      <c r="I16" s="37"/>
    </row>
    <row r="17" spans="3:9" s="2" customFormat="1" ht="12.75">
      <c r="C17" s="27" t="str">
        <f>parametros!A15</f>
        <v>Horas Extras</v>
      </c>
      <c r="D17" s="28"/>
      <c r="E17" s="29"/>
      <c r="F17" s="30"/>
      <c r="G17" s="30"/>
      <c r="H17" s="43">
        <f>(((H16/30)/8)*2)*F17</f>
        <v>0</v>
      </c>
      <c r="I17" s="39"/>
    </row>
    <row r="18" spans="3:9" s="2" customFormat="1" ht="12.75">
      <c r="C18" s="27" t="s">
        <v>30</v>
      </c>
      <c r="D18" s="28"/>
      <c r="E18" s="33">
        <v>0.15</v>
      </c>
      <c r="F18" s="30"/>
      <c r="G18" s="30"/>
      <c r="H18" s="39"/>
      <c r="I18" s="39">
        <f>E18*$H$28</f>
        <v>2250</v>
      </c>
    </row>
    <row r="19" spans="3:9" s="2" customFormat="1" ht="12.75">
      <c r="C19" s="27" t="s">
        <v>31</v>
      </c>
      <c r="D19" s="28"/>
      <c r="E19" s="33">
        <v>0.03</v>
      </c>
      <c r="F19" s="30"/>
      <c r="G19" s="30"/>
      <c r="H19" s="39"/>
      <c r="I19" s="39">
        <f>E19*$H$28</f>
        <v>450</v>
      </c>
    </row>
    <row r="20" spans="3:9" s="2" customFormat="1" ht="12.75">
      <c r="C20" s="27" t="s">
        <v>32</v>
      </c>
      <c r="D20" s="28"/>
      <c r="E20" s="33">
        <f>IF(G13&gt;6553,6%,(IF(G13&lt;3275,1%,2%)))</f>
        <v>0.06</v>
      </c>
      <c r="F20" s="30"/>
      <c r="G20" s="30"/>
      <c r="H20" s="39"/>
      <c r="I20" s="39">
        <f>E20*$H$28</f>
        <v>900</v>
      </c>
    </row>
    <row r="21" spans="3:9" s="2" customFormat="1" ht="12.75">
      <c r="C21" s="27" t="s">
        <v>33</v>
      </c>
      <c r="D21" s="28"/>
      <c r="E21" s="34">
        <v>0.00125</v>
      </c>
      <c r="F21" s="30"/>
      <c r="G21" s="30"/>
      <c r="H21" s="39"/>
      <c r="I21" s="39">
        <f>E21*$H$28</f>
        <v>18.75</v>
      </c>
    </row>
    <row r="22" spans="3:9" ht="12.75">
      <c r="C22" s="27" t="s">
        <v>40</v>
      </c>
      <c r="D22" s="9"/>
      <c r="E22" s="13"/>
      <c r="F22" s="10"/>
      <c r="G22" s="10"/>
      <c r="H22" s="40"/>
      <c r="I22" s="40"/>
    </row>
    <row r="23" spans="3:9" ht="12.75">
      <c r="C23" s="27" t="s">
        <v>41</v>
      </c>
      <c r="D23" s="9"/>
      <c r="E23" s="13"/>
      <c r="F23" s="10"/>
      <c r="G23" s="10"/>
      <c r="H23" s="40"/>
      <c r="I23" s="40"/>
    </row>
    <row r="24" spans="3:9" ht="12.75">
      <c r="C24" s="12"/>
      <c r="D24" s="9"/>
      <c r="E24" s="13"/>
      <c r="F24" s="10"/>
      <c r="G24" s="10"/>
      <c r="H24" s="40"/>
      <c r="I24" s="40"/>
    </row>
    <row r="25" spans="3:9" ht="12.75">
      <c r="C25" s="12"/>
      <c r="D25" s="9"/>
      <c r="E25" s="13"/>
      <c r="F25" s="10"/>
      <c r="G25" s="10"/>
      <c r="H25" s="40"/>
      <c r="I25" s="40"/>
    </row>
    <row r="26" spans="3:9" ht="12.75">
      <c r="C26" s="12"/>
      <c r="D26" s="9"/>
      <c r="E26" s="13"/>
      <c r="F26" s="10"/>
      <c r="G26" s="10"/>
      <c r="H26" s="40"/>
      <c r="I26" s="40"/>
    </row>
    <row r="27" spans="3:9" ht="13.5" thickBot="1">
      <c r="C27" s="14"/>
      <c r="D27" s="15"/>
      <c r="E27" s="16"/>
      <c r="F27" s="11"/>
      <c r="G27" s="11"/>
      <c r="H27" s="40"/>
      <c r="I27" s="40"/>
    </row>
    <row r="28" spans="3:9" ht="13.5" thickBot="1">
      <c r="C28" s="17" t="s">
        <v>34</v>
      </c>
      <c r="H28" s="41">
        <f>SUM(H16:H27)</f>
        <v>15000</v>
      </c>
      <c r="I28" s="41">
        <f>SUM(I16:I27)</f>
        <v>3618.75</v>
      </c>
    </row>
    <row r="29" spans="3:9" ht="13.5" thickBot="1">
      <c r="C29" s="17" t="s">
        <v>35</v>
      </c>
      <c r="H29" s="32" t="s">
        <v>38</v>
      </c>
      <c r="I29" s="41">
        <f>H28-I28</f>
        <v>11381.25</v>
      </c>
    </row>
    <row r="30" spans="3:7" ht="13.5" thickBot="1">
      <c r="C30" s="19" t="s">
        <v>36</v>
      </c>
      <c r="D30" s="6"/>
      <c r="E30" s="35">
        <f>parametros!B14</f>
        <v>37104</v>
      </c>
      <c r="F30" s="19" t="s">
        <v>37</v>
      </c>
      <c r="G30" s="31">
        <f>parametros!B13</f>
        <v>37112</v>
      </c>
    </row>
  </sheetData>
  <printOptions/>
  <pageMargins left="0.75" right="0.75" top="1" bottom="1" header="0" footer="0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7:I30"/>
  <sheetViews>
    <sheetView workbookViewId="0" topLeftCell="B7">
      <selection activeCell="B22" sqref="B22"/>
    </sheetView>
  </sheetViews>
  <sheetFormatPr defaultColWidth="11.421875" defaultRowHeight="12.75"/>
  <cols>
    <col min="1" max="1" width="5.7109375" style="0" customWidth="1"/>
    <col min="2" max="2" width="8.8515625" style="0" customWidth="1"/>
    <col min="7" max="7" width="13.7109375" style="0" customWidth="1"/>
    <col min="8" max="8" width="19.57421875" style="0" customWidth="1"/>
    <col min="9" max="9" width="18.7109375" style="0" customWidth="1"/>
  </cols>
  <sheetData>
    <row r="6" ht="24" customHeight="1"/>
    <row r="7" ht="31.5" customHeight="1">
      <c r="C7" s="20" t="s">
        <v>13</v>
      </c>
    </row>
    <row r="8" spans="5:9" s="17" customFormat="1" ht="12" thickBot="1">
      <c r="E8" s="17" t="s">
        <v>14</v>
      </c>
      <c r="I8" s="18" t="s">
        <v>15</v>
      </c>
    </row>
    <row r="9" spans="4:9" ht="13.5" thickBot="1">
      <c r="D9" s="3" t="str">
        <f>parametros!B2</f>
        <v>Su Empresa </v>
      </c>
      <c r="E9" s="4"/>
      <c r="F9" s="4"/>
      <c r="G9" s="4"/>
      <c r="H9" s="7"/>
      <c r="I9" s="8">
        <f>parametros!B3</f>
        <v>22222222</v>
      </c>
    </row>
    <row r="10" spans="4:9" s="17" customFormat="1" ht="12" thickBot="1">
      <c r="D10" s="17" t="s">
        <v>2</v>
      </c>
      <c r="G10" s="18" t="s">
        <v>16</v>
      </c>
      <c r="H10" s="18" t="s">
        <v>20</v>
      </c>
      <c r="I10" s="18" t="s">
        <v>21</v>
      </c>
    </row>
    <row r="11" spans="3:9" s="2" customFormat="1" ht="13.5" thickBot="1">
      <c r="C11" s="3" t="str">
        <f>parametros!B4</f>
        <v>Calle sin numero a la izq.</v>
      </c>
      <c r="D11" s="4"/>
      <c r="E11" s="4"/>
      <c r="F11" s="5"/>
      <c r="G11" s="8">
        <f>parametros!B5</f>
        <v>333.333</v>
      </c>
      <c r="H11" s="8" t="str">
        <f>parametros!B6</f>
        <v>211 254 980 013</v>
      </c>
      <c r="I11" s="21">
        <f>parametros!B7</f>
        <v>100010000011111</v>
      </c>
    </row>
    <row r="12" spans="4:9" s="17" customFormat="1" ht="12" thickBot="1">
      <c r="D12" s="17" t="s">
        <v>22</v>
      </c>
      <c r="F12" s="18" t="s">
        <v>23</v>
      </c>
      <c r="G12" s="18" t="s">
        <v>0</v>
      </c>
      <c r="H12" s="18" t="s">
        <v>9</v>
      </c>
      <c r="I12" s="18" t="s">
        <v>10</v>
      </c>
    </row>
    <row r="13" spans="3:9" s="2" customFormat="1" ht="13.5" thickBot="1">
      <c r="C13" s="3" t="str">
        <f>parametros!B8</f>
        <v>Juan Perez de la fuente</v>
      </c>
      <c r="D13" s="4"/>
      <c r="E13" s="4"/>
      <c r="F13" s="8" t="str">
        <f>parametros!B9</f>
        <v>1.111.111-1</v>
      </c>
      <c r="G13" s="42">
        <f>'via funcionario'!H28</f>
        <v>15000</v>
      </c>
      <c r="H13" s="8" t="str">
        <f>parametros!B11</f>
        <v>vendedor</v>
      </c>
      <c r="I13" s="22">
        <f>parametros!B12</f>
        <v>37111</v>
      </c>
    </row>
    <row r="15" spans="4:9" s="17" customFormat="1" ht="12" thickBot="1">
      <c r="D15" s="17" t="s">
        <v>24</v>
      </c>
      <c r="F15" s="17" t="s">
        <v>28</v>
      </c>
      <c r="G15" s="17" t="s">
        <v>27</v>
      </c>
      <c r="H15" s="17" t="s">
        <v>26</v>
      </c>
      <c r="I15" s="17" t="s">
        <v>25</v>
      </c>
    </row>
    <row r="16" spans="3:9" s="2" customFormat="1" ht="12.75">
      <c r="C16" s="23" t="s">
        <v>0</v>
      </c>
      <c r="D16" s="24"/>
      <c r="E16" s="25"/>
      <c r="F16" s="26"/>
      <c r="G16" s="26"/>
      <c r="H16" s="37">
        <f>G13</f>
        <v>15000</v>
      </c>
      <c r="I16" s="37"/>
    </row>
    <row r="17" spans="3:9" s="2" customFormat="1" ht="12.75">
      <c r="C17" s="27"/>
      <c r="D17" s="28"/>
      <c r="E17" s="29"/>
      <c r="F17" s="30"/>
      <c r="G17" s="30"/>
      <c r="H17" s="38"/>
      <c r="I17" s="39"/>
    </row>
    <row r="18" spans="3:9" s="2" customFormat="1" ht="12.75">
      <c r="C18" s="27" t="s">
        <v>30</v>
      </c>
      <c r="D18" s="28"/>
      <c r="E18" s="36">
        <v>0.125</v>
      </c>
      <c r="F18" s="30"/>
      <c r="G18" s="30"/>
      <c r="H18" s="39"/>
      <c r="I18" s="39">
        <f>E18*$H$28</f>
        <v>1875</v>
      </c>
    </row>
    <row r="19" spans="3:9" s="2" customFormat="1" ht="12.75">
      <c r="C19" s="27" t="s">
        <v>31</v>
      </c>
      <c r="D19" s="28"/>
      <c r="E19" s="33">
        <v>0.05</v>
      </c>
      <c r="F19" s="30"/>
      <c r="G19" s="30"/>
      <c r="H19" s="39"/>
      <c r="I19" s="39">
        <f>E19*$H$28</f>
        <v>750</v>
      </c>
    </row>
    <row r="20" spans="3:9" s="2" customFormat="1" ht="12.75">
      <c r="C20" s="27" t="s">
        <v>32</v>
      </c>
      <c r="D20" s="28"/>
      <c r="E20" s="33">
        <f>IF(G13&gt;6553,6%,(IF(G13&lt;3275,1%,2%)))</f>
        <v>0.06</v>
      </c>
      <c r="F20" s="30"/>
      <c r="G20" s="30"/>
      <c r="H20" s="39"/>
      <c r="I20" s="39">
        <f>E20*$H$28</f>
        <v>900</v>
      </c>
    </row>
    <row r="21" spans="3:9" s="2" customFormat="1" ht="12.75">
      <c r="C21" s="27" t="s">
        <v>33</v>
      </c>
      <c r="D21" s="28"/>
      <c r="E21" s="34">
        <v>0.00125</v>
      </c>
      <c r="F21" s="30"/>
      <c r="G21" s="30"/>
      <c r="H21" s="39"/>
      <c r="I21" s="39">
        <f>E21*$H$28</f>
        <v>18.75</v>
      </c>
    </row>
    <row r="22" spans="3:9" ht="12.75">
      <c r="C22" s="27" t="s">
        <v>43</v>
      </c>
      <c r="D22" s="9"/>
      <c r="E22" s="13"/>
      <c r="F22" s="44">
        <f>'via Empresa'!G13*0.08-581</f>
        <v>619</v>
      </c>
      <c r="G22" s="10"/>
      <c r="H22" s="40"/>
      <c r="I22" s="39">
        <f>IF(F22&lt;=0,F22,IF(F22&gt;0,0,))*-1</f>
        <v>0</v>
      </c>
    </row>
    <row r="23" spans="3:9" ht="12.75">
      <c r="C23" s="12"/>
      <c r="D23" s="9"/>
      <c r="E23" s="13"/>
      <c r="F23" s="10"/>
      <c r="G23" s="10"/>
      <c r="H23" s="40"/>
      <c r="I23" s="40"/>
    </row>
    <row r="24" spans="3:9" ht="12.75">
      <c r="C24" s="12"/>
      <c r="D24" s="9"/>
      <c r="E24" s="13"/>
      <c r="F24" s="10"/>
      <c r="G24" s="10"/>
      <c r="H24" s="40"/>
      <c r="I24" s="40"/>
    </row>
    <row r="25" spans="3:9" ht="12.75">
      <c r="C25" s="12"/>
      <c r="D25" s="9"/>
      <c r="E25" s="13"/>
      <c r="F25" s="10"/>
      <c r="G25" s="10"/>
      <c r="H25" s="40"/>
      <c r="I25" s="40"/>
    </row>
    <row r="26" spans="3:9" ht="12.75">
      <c r="C26" s="12"/>
      <c r="D26" s="9"/>
      <c r="E26" s="13"/>
      <c r="F26" s="10"/>
      <c r="G26" s="10"/>
      <c r="H26" s="40"/>
      <c r="I26" s="40"/>
    </row>
    <row r="27" spans="3:9" ht="13.5" thickBot="1">
      <c r="C27" s="14"/>
      <c r="D27" s="15"/>
      <c r="E27" s="16"/>
      <c r="F27" s="11"/>
      <c r="G27" s="11"/>
      <c r="H27" s="40"/>
      <c r="I27" s="40"/>
    </row>
    <row r="28" spans="3:9" ht="13.5" thickBot="1">
      <c r="C28" s="17" t="s">
        <v>34</v>
      </c>
      <c r="H28" s="41">
        <f>SUM(H16:H27)</f>
        <v>15000</v>
      </c>
      <c r="I28" s="41">
        <f>SUM(I16:I27)</f>
        <v>3543.75</v>
      </c>
    </row>
    <row r="29" spans="3:9" ht="13.5" thickBot="1">
      <c r="C29" s="17" t="s">
        <v>35</v>
      </c>
      <c r="H29" s="32" t="s">
        <v>39</v>
      </c>
      <c r="I29" s="41">
        <f>H28+I28</f>
        <v>18543.75</v>
      </c>
    </row>
    <row r="30" spans="3:7" ht="13.5" thickBot="1">
      <c r="C30" s="19" t="s">
        <v>36</v>
      </c>
      <c r="D30" s="6"/>
      <c r="E30" s="35">
        <f>parametros!B14</f>
        <v>37104</v>
      </c>
      <c r="F30" s="19" t="s">
        <v>37</v>
      </c>
      <c r="G30" s="31">
        <f>parametros!B13</f>
        <v>37112</v>
      </c>
    </row>
  </sheetData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SANTANDER PERSONAS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INFORMATICA</dc:creator>
  <cp:keywords/>
  <dc:description/>
  <cp:lastModifiedBy>Compusonic</cp:lastModifiedBy>
  <cp:lastPrinted>1980-01-04T21:43:41Z</cp:lastPrinted>
  <dcterms:created xsi:type="dcterms:W3CDTF">2000-07-31T18:15:22Z</dcterms:created>
  <dcterms:modified xsi:type="dcterms:W3CDTF">2002-03-15T12:29:55Z</dcterms:modified>
  <cp:category/>
  <cp:version/>
  <cp:contentType/>
  <cp:contentStatus/>
</cp:coreProperties>
</file>